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2CE10C4A-FDFB-4253-946A-960D62D2482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5" i="1"/>
  <c r="K4" i="1"/>
  <c r="K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J3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19" i="1"/>
  <c r="B18" i="1"/>
  <c r="B17" i="1"/>
  <c r="B16" i="1"/>
  <c r="E45" i="1" l="1"/>
  <c r="E46" i="1" s="1"/>
  <c r="D45" i="1"/>
  <c r="D46" i="1" s="1"/>
</calcChain>
</file>

<file path=xl/sharedStrings.xml><?xml version="1.0" encoding="utf-8"?>
<sst xmlns="http://schemas.openxmlformats.org/spreadsheetml/2006/main" count="25" uniqueCount="17">
  <si>
    <t>An</t>
  </si>
  <si>
    <t>Comision din contributie (%)</t>
  </si>
  <si>
    <t>Cota de contributie</t>
  </si>
  <si>
    <t>Ipoteze:</t>
  </si>
  <si>
    <t>Valoarea acumulata in cont</t>
  </si>
  <si>
    <t>- salariu mediu anual conform datelor istorice INS (2007-2020) + prognoze oficiale CNP (2021-2025) + crestere salariala anuala 3% (2026-2047)</t>
  </si>
  <si>
    <t>- calcul pensie lunara: sume egale pe 15 ani, fara continuarea investirii sumelor</t>
  </si>
  <si>
    <t>Pensie lunara pentru 15 ani (RON)</t>
  </si>
  <si>
    <t>Salariu mediu brut pe an (RON)</t>
  </si>
  <si>
    <t>Scenariu perimist</t>
  </si>
  <si>
    <t>Scenariu moderat</t>
  </si>
  <si>
    <t>Randament net anual</t>
  </si>
  <si>
    <t>- cota de contributie si randament mediu anual, conform datelor istorice 2008-2021</t>
  </si>
  <si>
    <t>- scenariu pesimist: cota de contributie ramane 3,75%, randament mediu anual 5%</t>
  </si>
  <si>
    <t>- scenariu moderat: cota de contributie creste la 5%, randament mediu anual 6%</t>
  </si>
  <si>
    <t>Contributii virate anual</t>
  </si>
  <si>
    <t>Acumulare 40 ani in Pilonul II (RON)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</si>
</sst>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0" fillId="0" borderId="0" xfId="0" quotePrefix="1"/>
    <xf numFmtId="3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showGridLines="0" tabSelected="1" topLeftCell="A25" workbookViewId="0">
      <selection activeCell="K54" sqref="K54"/>
    </sheetView>
  </sheetViews>
  <sheetFormatPr defaultColWidth="11.5546875" defaultRowHeight="13.2" x14ac:dyDescent="0.25"/>
  <cols>
    <col min="1" max="1" width="6.6640625" customWidth="1"/>
    <col min="2" max="2" width="12.77734375" bestFit="1" customWidth="1"/>
    <col min="3" max="3" width="12.77734375" customWidth="1"/>
    <col min="4" max="4" width="11.109375" customWidth="1"/>
    <col min="5" max="5" width="11.109375" style="1" customWidth="1"/>
    <col min="6" max="9" width="11.109375" customWidth="1"/>
    <col min="10" max="11" width="12.77734375" customWidth="1"/>
    <col min="12" max="14" width="9.109375" customWidth="1"/>
    <col min="23" max="23" width="11.5546875" style="2"/>
  </cols>
  <sheetData>
    <row r="1" spans="1:15" ht="12.75" customHeight="1" x14ac:dyDescent="0.25">
      <c r="A1" s="24" t="s">
        <v>0</v>
      </c>
      <c r="B1" s="19" t="s">
        <v>8</v>
      </c>
      <c r="C1" s="40" t="s">
        <v>1</v>
      </c>
      <c r="D1" s="45" t="s">
        <v>11</v>
      </c>
      <c r="E1" s="34"/>
      <c r="F1" s="19" t="s">
        <v>2</v>
      </c>
      <c r="G1" s="14"/>
      <c r="H1" s="19" t="s">
        <v>15</v>
      </c>
      <c r="I1" s="14"/>
      <c r="J1" s="19" t="s">
        <v>4</v>
      </c>
      <c r="K1" s="14"/>
      <c r="N1" s="7"/>
      <c r="O1" s="3"/>
    </row>
    <row r="2" spans="1:15" ht="39.6" customHeight="1" thickBot="1" x14ac:dyDescent="0.3">
      <c r="A2" s="25"/>
      <c r="B2" s="20"/>
      <c r="C2" s="41"/>
      <c r="D2" s="46" t="s">
        <v>9</v>
      </c>
      <c r="E2" s="18" t="s">
        <v>10</v>
      </c>
      <c r="F2" s="29" t="s">
        <v>9</v>
      </c>
      <c r="G2" s="18" t="s">
        <v>10</v>
      </c>
      <c r="H2" s="29" t="s">
        <v>9</v>
      </c>
      <c r="I2" s="18" t="s">
        <v>10</v>
      </c>
      <c r="J2" s="29" t="s">
        <v>9</v>
      </c>
      <c r="K2" s="18" t="s">
        <v>10</v>
      </c>
      <c r="N2" s="3"/>
      <c r="O2" s="3"/>
    </row>
    <row r="3" spans="1:15" x14ac:dyDescent="0.25">
      <c r="A3" s="26">
        <v>2008</v>
      </c>
      <c r="B3" s="21">
        <v>21132</v>
      </c>
      <c r="C3" s="42">
        <v>2.5000000000000001E-2</v>
      </c>
      <c r="D3" s="47">
        <v>0.11482854029119327</v>
      </c>
      <c r="E3" s="35">
        <v>0.11482854029119327</v>
      </c>
      <c r="F3" s="30">
        <v>0.02</v>
      </c>
      <c r="G3" s="35">
        <v>0.02</v>
      </c>
      <c r="H3" s="21">
        <f>B3*(1-C3)*F3</f>
        <v>412.07400000000001</v>
      </c>
      <c r="I3" s="17">
        <f>B3*(1-C3)*G3</f>
        <v>412.07400000000001</v>
      </c>
      <c r="J3" s="21">
        <f>H3*(1+D3/2)</f>
        <v>435.73292795597661</v>
      </c>
      <c r="K3" s="17">
        <f>I3*(1+E3/2)</f>
        <v>435.73292795597661</v>
      </c>
      <c r="N3" s="3"/>
      <c r="O3" s="3"/>
    </row>
    <row r="4" spans="1:15" x14ac:dyDescent="0.25">
      <c r="A4" s="27">
        <v>2009</v>
      </c>
      <c r="B4" s="22">
        <v>22140</v>
      </c>
      <c r="C4" s="43">
        <v>2.5000000000000001E-2</v>
      </c>
      <c r="D4" s="48">
        <v>0.17696199872328267</v>
      </c>
      <c r="E4" s="36">
        <v>0.17696199872328267</v>
      </c>
      <c r="F4" s="31">
        <v>0.02</v>
      </c>
      <c r="G4" s="36">
        <v>0.02</v>
      </c>
      <c r="H4" s="22">
        <f t="shared" ref="H4:H42" si="0">B4*(1-C4)*F4</f>
        <v>431.73</v>
      </c>
      <c r="I4" s="15">
        <f t="shared" ref="I4:I42" si="1">B4*(1-C4)*G4</f>
        <v>431.73</v>
      </c>
      <c r="J4" s="22">
        <f>J3*(1+D4)+H4*(1+D4/2)</f>
        <v>982.7709996510157</v>
      </c>
      <c r="K4" s="15">
        <f>K3*(1+E4)+I4*(1+E4/2)</f>
        <v>982.7709996510157</v>
      </c>
      <c r="N4" s="3"/>
      <c r="O4" s="3"/>
    </row>
    <row r="5" spans="1:15" x14ac:dyDescent="0.25">
      <c r="A5" s="27">
        <v>2010</v>
      </c>
      <c r="B5" s="22">
        <v>22824</v>
      </c>
      <c r="C5" s="43">
        <v>2.5000000000000001E-2</v>
      </c>
      <c r="D5" s="48">
        <v>0.15096661936214728</v>
      </c>
      <c r="E5" s="36">
        <v>0.15096661936214728</v>
      </c>
      <c r="F5" s="31">
        <v>2.5000000000000001E-2</v>
      </c>
      <c r="G5" s="36">
        <v>2.5000000000000001E-2</v>
      </c>
      <c r="H5" s="22">
        <f t="shared" si="0"/>
        <v>556.33499999999992</v>
      </c>
      <c r="I5" s="15">
        <f t="shared" si="1"/>
        <v>556.33499999999992</v>
      </c>
      <c r="J5" s="22">
        <f t="shared" ref="J5:J42" si="2">J4*(1+D5)+H5*(1+D5/2)</f>
        <v>1729.4656221669075</v>
      </c>
      <c r="K5" s="15">
        <f t="shared" ref="K5:K42" si="3">K4*(1+E5)+I5*(1+E5/2)</f>
        <v>1729.4656221669075</v>
      </c>
      <c r="N5" s="3"/>
      <c r="O5" s="3"/>
    </row>
    <row r="6" spans="1:15" x14ac:dyDescent="0.25">
      <c r="A6" s="27">
        <v>2011</v>
      </c>
      <c r="B6" s="22">
        <v>23760</v>
      </c>
      <c r="C6" s="43">
        <v>2.5000000000000001E-2</v>
      </c>
      <c r="D6" s="48">
        <v>3.0972129441002361E-2</v>
      </c>
      <c r="E6" s="36">
        <v>3.0972129441002361E-2</v>
      </c>
      <c r="F6" s="31">
        <v>0.03</v>
      </c>
      <c r="G6" s="36">
        <v>0.03</v>
      </c>
      <c r="H6" s="22">
        <f t="shared" si="0"/>
        <v>694.98</v>
      </c>
      <c r="I6" s="15">
        <f t="shared" si="1"/>
        <v>694.98</v>
      </c>
      <c r="J6" s="22">
        <f t="shared" si="2"/>
        <v>2488.7733605398785</v>
      </c>
      <c r="K6" s="15">
        <f t="shared" si="3"/>
        <v>2488.7733605398785</v>
      </c>
    </row>
    <row r="7" spans="1:15" x14ac:dyDescent="0.25">
      <c r="A7" s="27">
        <v>2012</v>
      </c>
      <c r="B7" s="22">
        <v>24756</v>
      </c>
      <c r="C7" s="43">
        <v>2.5000000000000001E-2</v>
      </c>
      <c r="D7" s="48">
        <v>0.10497173179342778</v>
      </c>
      <c r="E7" s="36">
        <v>0.10497173179342778</v>
      </c>
      <c r="F7" s="31">
        <v>3.5000000000000003E-2</v>
      </c>
      <c r="G7" s="36">
        <v>3.5000000000000003E-2</v>
      </c>
      <c r="H7" s="22">
        <f t="shared" si="0"/>
        <v>844.79849999999999</v>
      </c>
      <c r="I7" s="15">
        <f t="shared" si="1"/>
        <v>844.79849999999999</v>
      </c>
      <c r="J7" s="22">
        <f t="shared" si="2"/>
        <v>3639.1626910178434</v>
      </c>
      <c r="K7" s="15">
        <f t="shared" si="3"/>
        <v>3639.1626910178434</v>
      </c>
    </row>
    <row r="8" spans="1:15" x14ac:dyDescent="0.25">
      <c r="A8" s="27">
        <v>2013</v>
      </c>
      <c r="B8" s="22">
        <v>25956</v>
      </c>
      <c r="C8" s="43">
        <v>2.5000000000000001E-2</v>
      </c>
      <c r="D8" s="48">
        <v>0.11753593416535657</v>
      </c>
      <c r="E8" s="36">
        <v>0.11753593416535657</v>
      </c>
      <c r="F8" s="31">
        <v>0.04</v>
      </c>
      <c r="G8" s="36">
        <v>0.04</v>
      </c>
      <c r="H8" s="22">
        <f t="shared" si="0"/>
        <v>1012.284</v>
      </c>
      <c r="I8" s="15">
        <f t="shared" si="1"/>
        <v>1012.284</v>
      </c>
      <c r="J8" s="22">
        <f t="shared" si="2"/>
        <v>5138.6689502766603</v>
      </c>
      <c r="K8" s="15">
        <f t="shared" si="3"/>
        <v>5138.6689502766603</v>
      </c>
    </row>
    <row r="9" spans="1:15" x14ac:dyDescent="0.25">
      <c r="A9" s="27">
        <v>2014</v>
      </c>
      <c r="B9" s="22">
        <v>28320</v>
      </c>
      <c r="C9" s="43">
        <v>2.5000000000000001E-2</v>
      </c>
      <c r="D9" s="48">
        <v>8.7123061580886674E-2</v>
      </c>
      <c r="E9" s="36">
        <v>8.7123061580886674E-2</v>
      </c>
      <c r="F9" s="31">
        <v>4.4999999999999998E-2</v>
      </c>
      <c r="G9" s="36">
        <v>4.4999999999999998E-2</v>
      </c>
      <c r="H9" s="22">
        <f t="shared" si="0"/>
        <v>1242.54</v>
      </c>
      <c r="I9" s="15">
        <f t="shared" si="1"/>
        <v>1242.54</v>
      </c>
      <c r="J9" s="22">
        <f t="shared" si="2"/>
        <v>6883.0324661437617</v>
      </c>
      <c r="K9" s="15">
        <f t="shared" si="3"/>
        <v>6883.0324661437617</v>
      </c>
    </row>
    <row r="10" spans="1:15" x14ac:dyDescent="0.25">
      <c r="A10" s="27">
        <v>2015</v>
      </c>
      <c r="B10" s="22">
        <v>30714</v>
      </c>
      <c r="C10" s="43">
        <v>2.5000000000000001E-2</v>
      </c>
      <c r="D10" s="48">
        <v>3.6798361253971068E-2</v>
      </c>
      <c r="E10" s="36">
        <v>3.6798361253971068E-2</v>
      </c>
      <c r="F10" s="31">
        <v>0.05</v>
      </c>
      <c r="G10" s="36">
        <v>0.05</v>
      </c>
      <c r="H10" s="22">
        <f t="shared" si="0"/>
        <v>1497.3074999999999</v>
      </c>
      <c r="I10" s="15">
        <f t="shared" si="1"/>
        <v>1497.3074999999999</v>
      </c>
      <c r="J10" s="22">
        <f t="shared" si="2"/>
        <v>8661.1735125023715</v>
      </c>
      <c r="K10" s="15">
        <f t="shared" si="3"/>
        <v>8661.1735125023715</v>
      </c>
    </row>
    <row r="11" spans="1:15" x14ac:dyDescent="0.25">
      <c r="A11" s="27">
        <v>2016</v>
      </c>
      <c r="B11" s="22">
        <v>34643</v>
      </c>
      <c r="C11" s="43">
        <v>2.5000000000000001E-2</v>
      </c>
      <c r="D11" s="48">
        <v>3.738959361050509E-2</v>
      </c>
      <c r="E11" s="36">
        <v>3.738959361050509E-2</v>
      </c>
      <c r="F11" s="31">
        <v>5.0999999999999997E-2</v>
      </c>
      <c r="G11" s="36">
        <v>5.0999999999999997E-2</v>
      </c>
      <c r="H11" s="22">
        <f t="shared" si="0"/>
        <v>1722.6231749999997</v>
      </c>
      <c r="I11" s="15">
        <f t="shared" si="1"/>
        <v>1722.6231749999997</v>
      </c>
      <c r="J11" s="22">
        <f t="shared" si="2"/>
        <v>10739.83853555355</v>
      </c>
      <c r="K11" s="15">
        <f t="shared" si="3"/>
        <v>10739.83853555355</v>
      </c>
    </row>
    <row r="12" spans="1:15" x14ac:dyDescent="0.25">
      <c r="A12" s="27">
        <v>2017</v>
      </c>
      <c r="B12" s="22">
        <v>39767</v>
      </c>
      <c r="C12" s="43">
        <v>2.5000000000000001E-2</v>
      </c>
      <c r="D12" s="48">
        <v>4.2326983979805499E-2</v>
      </c>
      <c r="E12" s="36">
        <v>4.2326983979805499E-2</v>
      </c>
      <c r="F12" s="31">
        <v>5.0999999999999997E-2</v>
      </c>
      <c r="G12" s="36">
        <v>5.0999999999999997E-2</v>
      </c>
      <c r="H12" s="22">
        <f t="shared" si="0"/>
        <v>1977.4140749999997</v>
      </c>
      <c r="I12" s="15">
        <f t="shared" si="1"/>
        <v>1977.4140749999997</v>
      </c>
      <c r="J12" s="22">
        <f t="shared" si="2"/>
        <v>13213.686571130605</v>
      </c>
      <c r="K12" s="15">
        <f t="shared" si="3"/>
        <v>13213.686571130605</v>
      </c>
    </row>
    <row r="13" spans="1:15" x14ac:dyDescent="0.25">
      <c r="A13" s="27">
        <v>2018</v>
      </c>
      <c r="B13" s="22">
        <v>53861</v>
      </c>
      <c r="C13" s="43">
        <v>2.5000000000000001E-2</v>
      </c>
      <c r="D13" s="48">
        <v>1.0088665843511757E-2</v>
      </c>
      <c r="E13" s="36">
        <v>1.0088665843511757E-2</v>
      </c>
      <c r="F13" s="32">
        <v>3.7499999999999999E-2</v>
      </c>
      <c r="G13" s="38">
        <v>3.7499999999999999E-2</v>
      </c>
      <c r="H13" s="22">
        <f t="shared" si="0"/>
        <v>1969.2928124999999</v>
      </c>
      <c r="I13" s="15">
        <f t="shared" si="1"/>
        <v>1969.2928124999999</v>
      </c>
      <c r="J13" s="22">
        <f t="shared" si="2"/>
        <v>15326.221620574312</v>
      </c>
      <c r="K13" s="15">
        <f t="shared" si="3"/>
        <v>15326.221620574312</v>
      </c>
    </row>
    <row r="14" spans="1:15" x14ac:dyDescent="0.25">
      <c r="A14" s="27">
        <v>2019</v>
      </c>
      <c r="B14" s="22">
        <v>60880</v>
      </c>
      <c r="C14" s="43">
        <v>0.01</v>
      </c>
      <c r="D14" s="48">
        <v>0.1184016398178942</v>
      </c>
      <c r="E14" s="36">
        <v>0.1184016398178942</v>
      </c>
      <c r="F14" s="32">
        <v>3.7499999999999999E-2</v>
      </c>
      <c r="G14" s="38">
        <v>3.7499999999999999E-2</v>
      </c>
      <c r="H14" s="22">
        <f t="shared" si="0"/>
        <v>2260.1699999999996</v>
      </c>
      <c r="I14" s="15">
        <f t="shared" si="1"/>
        <v>2260.1699999999996</v>
      </c>
      <c r="J14" s="22">
        <f t="shared" si="2"/>
        <v>19534.845309796379</v>
      </c>
      <c r="K14" s="15">
        <f t="shared" si="3"/>
        <v>19534.845309796379</v>
      </c>
    </row>
    <row r="15" spans="1:15" x14ac:dyDescent="0.25">
      <c r="A15" s="27">
        <v>2020</v>
      </c>
      <c r="B15" s="22">
        <v>64754</v>
      </c>
      <c r="C15" s="43">
        <v>5.0000000000000001E-3</v>
      </c>
      <c r="D15" s="48">
        <v>6.1899999999999997E-2</v>
      </c>
      <c r="E15" s="36">
        <v>6.1899999999999997E-2</v>
      </c>
      <c r="F15" s="32">
        <v>3.7499999999999999E-2</v>
      </c>
      <c r="G15" s="38">
        <v>3.7499999999999999E-2</v>
      </c>
      <c r="H15" s="22">
        <f t="shared" si="0"/>
        <v>2416.1336249999999</v>
      </c>
      <c r="I15" s="15">
        <f t="shared" si="1"/>
        <v>2416.1336249999999</v>
      </c>
      <c r="J15" s="22">
        <f t="shared" si="2"/>
        <v>23234.965195166526</v>
      </c>
      <c r="K15" s="15">
        <f t="shared" si="3"/>
        <v>23234.965195166526</v>
      </c>
    </row>
    <row r="16" spans="1:15" x14ac:dyDescent="0.25">
      <c r="A16" s="27">
        <v>2021</v>
      </c>
      <c r="B16" s="22">
        <f>5520*12</f>
        <v>66240</v>
      </c>
      <c r="C16" s="43">
        <v>5.0000000000000001E-3</v>
      </c>
      <c r="D16" s="48">
        <v>0.05</v>
      </c>
      <c r="E16" s="36">
        <v>0.06</v>
      </c>
      <c r="F16" s="32">
        <v>3.7499999999999999E-2</v>
      </c>
      <c r="G16" s="38">
        <v>3.7499999999999999E-2</v>
      </c>
      <c r="H16" s="22">
        <f t="shared" si="0"/>
        <v>2471.58</v>
      </c>
      <c r="I16" s="15">
        <f t="shared" si="1"/>
        <v>2471.58</v>
      </c>
      <c r="J16" s="22">
        <f t="shared" si="2"/>
        <v>26930.082954924852</v>
      </c>
      <c r="K16" s="15">
        <f t="shared" si="3"/>
        <v>27174.790506876518</v>
      </c>
    </row>
    <row r="17" spans="1:11" x14ac:dyDescent="0.25">
      <c r="A17" s="27">
        <v>2022</v>
      </c>
      <c r="B17" s="22">
        <f>5889*12</f>
        <v>70668</v>
      </c>
      <c r="C17" s="43">
        <v>5.0000000000000001E-3</v>
      </c>
      <c r="D17" s="48">
        <v>0.05</v>
      </c>
      <c r="E17" s="36">
        <v>0.06</v>
      </c>
      <c r="F17" s="32">
        <v>3.7499999999999999E-2</v>
      </c>
      <c r="G17" s="38">
        <v>0.05</v>
      </c>
      <c r="H17" s="22">
        <f t="shared" si="0"/>
        <v>2636.7997500000001</v>
      </c>
      <c r="I17" s="15">
        <f t="shared" si="1"/>
        <v>3515.7330000000002</v>
      </c>
      <c r="J17" s="22">
        <f t="shared" si="2"/>
        <v>30979.306846421096</v>
      </c>
      <c r="K17" s="15">
        <f t="shared" si="3"/>
        <v>32426.482927289107</v>
      </c>
    </row>
    <row r="18" spans="1:11" x14ac:dyDescent="0.25">
      <c r="A18" s="27">
        <v>2023</v>
      </c>
      <c r="B18" s="22">
        <f>6321*12</f>
        <v>75852</v>
      </c>
      <c r="C18" s="43">
        <v>5.0000000000000001E-3</v>
      </c>
      <c r="D18" s="48">
        <v>0.05</v>
      </c>
      <c r="E18" s="36">
        <v>0.06</v>
      </c>
      <c r="F18" s="32">
        <v>3.7499999999999999E-2</v>
      </c>
      <c r="G18" s="38">
        <v>0.05</v>
      </c>
      <c r="H18" s="22">
        <f t="shared" si="0"/>
        <v>2830.22775</v>
      </c>
      <c r="I18" s="15">
        <f t="shared" si="1"/>
        <v>3773.6370000000006</v>
      </c>
      <c r="J18" s="22">
        <f t="shared" si="2"/>
        <v>35429.255632492153</v>
      </c>
      <c r="K18" s="15">
        <f t="shared" si="3"/>
        <v>38258.918012926457</v>
      </c>
    </row>
    <row r="19" spans="1:11" x14ac:dyDescent="0.25">
      <c r="A19" s="27">
        <v>2024</v>
      </c>
      <c r="B19" s="22">
        <f>6792*12</f>
        <v>81504</v>
      </c>
      <c r="C19" s="43">
        <v>5.0000000000000001E-3</v>
      </c>
      <c r="D19" s="48">
        <v>0.05</v>
      </c>
      <c r="E19" s="36">
        <v>0.06</v>
      </c>
      <c r="F19" s="32">
        <v>3.7499999999999999E-2</v>
      </c>
      <c r="G19" s="38">
        <v>0.05</v>
      </c>
      <c r="H19" s="22">
        <f t="shared" si="0"/>
        <v>3041.1179999999999</v>
      </c>
      <c r="I19" s="15">
        <f t="shared" si="1"/>
        <v>4054.8240000000001</v>
      </c>
      <c r="J19" s="22">
        <f t="shared" si="2"/>
        <v>40317.864364116758</v>
      </c>
      <c r="K19" s="15">
        <f t="shared" si="3"/>
        <v>44730.921813702043</v>
      </c>
    </row>
    <row r="20" spans="1:11" x14ac:dyDescent="0.25">
      <c r="A20" s="27">
        <v>2025</v>
      </c>
      <c r="B20" s="22">
        <f>7268*12</f>
        <v>87216</v>
      </c>
      <c r="C20" s="43">
        <v>5.0000000000000001E-3</v>
      </c>
      <c r="D20" s="48">
        <v>0.05</v>
      </c>
      <c r="E20" s="36">
        <v>0.06</v>
      </c>
      <c r="F20" s="32">
        <v>3.7499999999999999E-2</v>
      </c>
      <c r="G20" s="38">
        <v>0.05</v>
      </c>
      <c r="H20" s="22">
        <f t="shared" si="0"/>
        <v>3254.2469999999998</v>
      </c>
      <c r="I20" s="15">
        <f t="shared" si="1"/>
        <v>4338.9960000000001</v>
      </c>
      <c r="J20" s="22">
        <f t="shared" si="2"/>
        <v>45669.360757322596</v>
      </c>
      <c r="K20" s="15">
        <f t="shared" si="3"/>
        <v>51883.943002524167</v>
      </c>
    </row>
    <row r="21" spans="1:11" x14ac:dyDescent="0.25">
      <c r="A21" s="27">
        <v>2026</v>
      </c>
      <c r="B21" s="22">
        <f t="shared" ref="B21" si="4">B20*1.03</f>
        <v>89832.48</v>
      </c>
      <c r="C21" s="43">
        <v>5.0000000000000001E-3</v>
      </c>
      <c r="D21" s="48">
        <v>0.05</v>
      </c>
      <c r="E21" s="36">
        <v>0.06</v>
      </c>
      <c r="F21" s="32">
        <v>3.7499999999999999E-2</v>
      </c>
      <c r="G21" s="38">
        <v>0.05</v>
      </c>
      <c r="H21" s="22">
        <f t="shared" si="0"/>
        <v>3351.8744099999999</v>
      </c>
      <c r="I21" s="15">
        <f t="shared" si="1"/>
        <v>4469.1658799999996</v>
      </c>
      <c r="J21" s="22">
        <f t="shared" si="2"/>
        <v>51388.500065438726</v>
      </c>
      <c r="K21" s="15">
        <f t="shared" si="3"/>
        <v>59600.220439075623</v>
      </c>
    </row>
    <row r="22" spans="1:11" x14ac:dyDescent="0.25">
      <c r="A22" s="27">
        <v>2027</v>
      </c>
      <c r="B22" s="22">
        <f t="shared" ref="B22" si="5">B21*1.03</f>
        <v>92527.454400000002</v>
      </c>
      <c r="C22" s="43">
        <v>5.0000000000000001E-3</v>
      </c>
      <c r="D22" s="48">
        <v>0.05</v>
      </c>
      <c r="E22" s="36">
        <v>0.06</v>
      </c>
      <c r="F22" s="32">
        <v>3.7499999999999999E-2</v>
      </c>
      <c r="G22" s="38">
        <v>0.05</v>
      </c>
      <c r="H22" s="22">
        <f t="shared" si="0"/>
        <v>3452.4306422999998</v>
      </c>
      <c r="I22" s="15">
        <f t="shared" si="1"/>
        <v>4603.2408563999998</v>
      </c>
      <c r="J22" s="22">
        <f t="shared" si="2"/>
        <v>57496.66647706816</v>
      </c>
      <c r="K22" s="15">
        <f t="shared" si="3"/>
        <v>67917.571747512164</v>
      </c>
    </row>
    <row r="23" spans="1:11" x14ac:dyDescent="0.25">
      <c r="A23" s="27">
        <v>2028</v>
      </c>
      <c r="B23" s="22">
        <f t="shared" ref="B23" si="6">B22*1.03</f>
        <v>95303.278032000002</v>
      </c>
      <c r="C23" s="43">
        <v>5.0000000000000001E-3</v>
      </c>
      <c r="D23" s="48">
        <v>0.05</v>
      </c>
      <c r="E23" s="36">
        <v>0.06</v>
      </c>
      <c r="F23" s="32">
        <v>3.7499999999999999E-2</v>
      </c>
      <c r="G23" s="38">
        <v>0.05</v>
      </c>
      <c r="H23" s="22">
        <f t="shared" si="0"/>
        <v>3556.0035615689999</v>
      </c>
      <c r="I23" s="15">
        <f t="shared" si="1"/>
        <v>4741.3380820920001</v>
      </c>
      <c r="J23" s="22">
        <f t="shared" si="2"/>
        <v>64016.403451529797</v>
      </c>
      <c r="K23" s="15">
        <f t="shared" si="3"/>
        <v>76876.204276917662</v>
      </c>
    </row>
    <row r="24" spans="1:11" x14ac:dyDescent="0.25">
      <c r="A24" s="27">
        <v>2029</v>
      </c>
      <c r="B24" s="22">
        <f t="shared" ref="B24" si="7">B23*1.03</f>
        <v>98162.376372960003</v>
      </c>
      <c r="C24" s="43">
        <v>5.0000000000000001E-3</v>
      </c>
      <c r="D24" s="48">
        <v>0.05</v>
      </c>
      <c r="E24" s="36">
        <v>0.06</v>
      </c>
      <c r="F24" s="32">
        <v>3.7499999999999999E-2</v>
      </c>
      <c r="G24" s="38">
        <v>0.05</v>
      </c>
      <c r="H24" s="22">
        <f t="shared" si="0"/>
        <v>3662.6836684160698</v>
      </c>
      <c r="I24" s="15">
        <f t="shared" si="1"/>
        <v>4883.5782245547598</v>
      </c>
      <c r="J24" s="22">
        <f t="shared" si="2"/>
        <v>70971.474384232759</v>
      </c>
      <c r="K24" s="15">
        <f t="shared" si="3"/>
        <v>86518.862104824133</v>
      </c>
    </row>
    <row r="25" spans="1:11" x14ac:dyDescent="0.25">
      <c r="A25" s="27">
        <v>2030</v>
      </c>
      <c r="B25" s="22">
        <f t="shared" ref="B25" si="8">B24*1.03</f>
        <v>101107.2476641488</v>
      </c>
      <c r="C25" s="43">
        <v>5.0000000000000001E-3</v>
      </c>
      <c r="D25" s="48">
        <v>0.05</v>
      </c>
      <c r="E25" s="36">
        <v>0.06</v>
      </c>
      <c r="F25" s="32">
        <v>3.7499999999999999E-2</v>
      </c>
      <c r="G25" s="38">
        <v>0.05</v>
      </c>
      <c r="H25" s="22">
        <f t="shared" si="0"/>
        <v>3772.5641784685522</v>
      </c>
      <c r="I25" s="15">
        <f t="shared" si="1"/>
        <v>5030.0855712914035</v>
      </c>
      <c r="J25" s="22">
        <f t="shared" si="2"/>
        <v>78386.92638637466</v>
      </c>
      <c r="K25" s="15">
        <f t="shared" si="3"/>
        <v>96890.981969543733</v>
      </c>
    </row>
    <row r="26" spans="1:11" x14ac:dyDescent="0.25">
      <c r="A26" s="27">
        <v>2031</v>
      </c>
      <c r="B26" s="22">
        <f t="shared" ref="B26" si="9">B25*1.03</f>
        <v>104140.46509407327</v>
      </c>
      <c r="C26" s="43">
        <v>5.0000000000000001E-3</v>
      </c>
      <c r="D26" s="48">
        <v>0.05</v>
      </c>
      <c r="E26" s="36">
        <v>0.06</v>
      </c>
      <c r="F26" s="32">
        <v>3.7499999999999999E-2</v>
      </c>
      <c r="G26" s="38">
        <v>0.05</v>
      </c>
      <c r="H26" s="22">
        <f t="shared" si="0"/>
        <v>3885.7411038226087</v>
      </c>
      <c r="I26" s="15">
        <f t="shared" si="1"/>
        <v>5180.9881384301452</v>
      </c>
      <c r="J26" s="22">
        <f t="shared" si="2"/>
        <v>86289.157337111566</v>
      </c>
      <c r="K26" s="15">
        <f t="shared" si="3"/>
        <v>108040.85867029942</v>
      </c>
    </row>
    <row r="27" spans="1:11" x14ac:dyDescent="0.25">
      <c r="A27" s="27">
        <v>2032</v>
      </c>
      <c r="B27" s="22">
        <f t="shared" ref="B27" si="10">B26*1.03</f>
        <v>107264.67904689547</v>
      </c>
      <c r="C27" s="43">
        <v>5.0000000000000001E-3</v>
      </c>
      <c r="D27" s="48">
        <v>0.05</v>
      </c>
      <c r="E27" s="36">
        <v>0.06</v>
      </c>
      <c r="F27" s="32">
        <v>3.7499999999999999E-2</v>
      </c>
      <c r="G27" s="38">
        <v>0.05</v>
      </c>
      <c r="H27" s="22">
        <f t="shared" si="0"/>
        <v>4002.3133369372872</v>
      </c>
      <c r="I27" s="15">
        <f t="shared" si="1"/>
        <v>5336.4177825830502</v>
      </c>
      <c r="J27" s="22">
        <f t="shared" si="2"/>
        <v>94705.986374327855</v>
      </c>
      <c r="K27" s="15">
        <f t="shared" si="3"/>
        <v>120019.82050657793</v>
      </c>
    </row>
    <row r="28" spans="1:11" x14ac:dyDescent="0.25">
      <c r="A28" s="27">
        <v>2033</v>
      </c>
      <c r="B28" s="22">
        <f t="shared" ref="B28" si="11">B27*1.03</f>
        <v>110482.61941830233</v>
      </c>
      <c r="C28" s="43">
        <v>5.0000000000000001E-3</v>
      </c>
      <c r="D28" s="48">
        <v>0.05</v>
      </c>
      <c r="E28" s="36">
        <v>0.06</v>
      </c>
      <c r="F28" s="32">
        <v>3.7499999999999999E-2</v>
      </c>
      <c r="G28" s="38">
        <v>0.05</v>
      </c>
      <c r="H28" s="22">
        <f t="shared" si="0"/>
        <v>4122.3827370454055</v>
      </c>
      <c r="I28" s="15">
        <f t="shared" si="1"/>
        <v>5496.5103160605413</v>
      </c>
      <c r="J28" s="22">
        <f t="shared" si="2"/>
        <v>103666.72799851579</v>
      </c>
      <c r="K28" s="15">
        <f t="shared" si="3"/>
        <v>132882.41536251496</v>
      </c>
    </row>
    <row r="29" spans="1:11" x14ac:dyDescent="0.25">
      <c r="A29" s="27">
        <v>2034</v>
      </c>
      <c r="B29" s="22">
        <f t="shared" ref="B29" si="12">B28*1.03</f>
        <v>113797.0980008514</v>
      </c>
      <c r="C29" s="43">
        <v>5.0000000000000001E-3</v>
      </c>
      <c r="D29" s="48">
        <v>0.05</v>
      </c>
      <c r="E29" s="36">
        <v>0.06</v>
      </c>
      <c r="F29" s="32">
        <v>3.7499999999999999E-2</v>
      </c>
      <c r="G29" s="38">
        <v>0.05</v>
      </c>
      <c r="H29" s="22">
        <f t="shared" si="0"/>
        <v>4246.0542191567674</v>
      </c>
      <c r="I29" s="15">
        <f t="shared" si="1"/>
        <v>5661.4056255423575</v>
      </c>
      <c r="J29" s="22">
        <f t="shared" si="2"/>
        <v>113202.26997307729</v>
      </c>
      <c r="K29" s="15">
        <f t="shared" si="3"/>
        <v>146686.6080785745</v>
      </c>
    </row>
    <row r="30" spans="1:11" x14ac:dyDescent="0.25">
      <c r="A30" s="27">
        <v>2035</v>
      </c>
      <c r="B30" s="22">
        <f t="shared" ref="B30" si="13">B29*1.03</f>
        <v>117211.01094087695</v>
      </c>
      <c r="C30" s="43">
        <v>5.0000000000000001E-3</v>
      </c>
      <c r="D30" s="48">
        <v>0.05</v>
      </c>
      <c r="E30" s="36">
        <v>0.06</v>
      </c>
      <c r="F30" s="32">
        <v>3.7499999999999999E-2</v>
      </c>
      <c r="G30" s="38">
        <v>0.05</v>
      </c>
      <c r="H30" s="22">
        <f t="shared" si="0"/>
        <v>4373.4358457314711</v>
      </c>
      <c r="I30" s="15">
        <f t="shared" si="1"/>
        <v>5831.2477943086287</v>
      </c>
      <c r="J30" s="22">
        <f t="shared" si="2"/>
        <v>123345.15521360592</v>
      </c>
      <c r="K30" s="15">
        <f t="shared" si="3"/>
        <v>161493.98979142687</v>
      </c>
    </row>
    <row r="31" spans="1:11" x14ac:dyDescent="0.25">
      <c r="A31" s="27">
        <v>2036</v>
      </c>
      <c r="B31" s="22">
        <f t="shared" ref="B31" si="14">B30*1.03</f>
        <v>120727.34126910326</v>
      </c>
      <c r="C31" s="43">
        <v>5.0000000000000001E-3</v>
      </c>
      <c r="D31" s="48">
        <v>0.05</v>
      </c>
      <c r="E31" s="36">
        <v>0.06</v>
      </c>
      <c r="F31" s="32">
        <v>3.7499999999999999E-2</v>
      </c>
      <c r="G31" s="38">
        <v>0.05</v>
      </c>
      <c r="H31" s="22">
        <f t="shared" si="0"/>
        <v>4504.6389211034157</v>
      </c>
      <c r="I31" s="15">
        <f t="shared" si="1"/>
        <v>6006.1852281378879</v>
      </c>
      <c r="J31" s="22">
        <f t="shared" si="2"/>
        <v>134129.66786841722</v>
      </c>
      <c r="K31" s="15">
        <f t="shared" si="3"/>
        <v>177369.99996389452</v>
      </c>
    </row>
    <row r="32" spans="1:11" x14ac:dyDescent="0.25">
      <c r="A32" s="27">
        <v>2037</v>
      </c>
      <c r="B32" s="22">
        <f t="shared" ref="B32" si="15">B31*1.03</f>
        <v>124349.16150717635</v>
      </c>
      <c r="C32" s="43">
        <v>5.0000000000000001E-3</v>
      </c>
      <c r="D32" s="48">
        <v>0.05</v>
      </c>
      <c r="E32" s="36">
        <v>0.06</v>
      </c>
      <c r="F32" s="32">
        <v>3.7499999999999999E-2</v>
      </c>
      <c r="G32" s="38">
        <v>0.05</v>
      </c>
      <c r="H32" s="22">
        <f t="shared" si="0"/>
        <v>4639.778088736517</v>
      </c>
      <c r="I32" s="15">
        <f t="shared" si="1"/>
        <v>6186.3707849820239</v>
      </c>
      <c r="J32" s="22">
        <f t="shared" si="2"/>
        <v>145591.92380279303</v>
      </c>
      <c r="K32" s="15">
        <f t="shared" si="3"/>
        <v>194384.16187025968</v>
      </c>
    </row>
    <row r="33" spans="1:23" x14ac:dyDescent="0.25">
      <c r="A33" s="27">
        <v>2038</v>
      </c>
      <c r="B33" s="22">
        <f t="shared" ref="B33" si="16">B32*1.03</f>
        <v>128079.63635239165</v>
      </c>
      <c r="C33" s="43">
        <v>5.0000000000000001E-3</v>
      </c>
      <c r="D33" s="48">
        <v>0.05</v>
      </c>
      <c r="E33" s="36">
        <v>0.06</v>
      </c>
      <c r="F33" s="32">
        <v>3.7499999999999999E-2</v>
      </c>
      <c r="G33" s="38">
        <v>0.05</v>
      </c>
      <c r="H33" s="22">
        <f t="shared" si="0"/>
        <v>4778.9714313986133</v>
      </c>
      <c r="I33" s="15">
        <f t="shared" si="1"/>
        <v>6371.9619085314844</v>
      </c>
      <c r="J33" s="22">
        <f t="shared" si="2"/>
        <v>157769.96571011626</v>
      </c>
      <c r="K33" s="15">
        <f t="shared" si="3"/>
        <v>212610.33234826269</v>
      </c>
      <c r="W33"/>
    </row>
    <row r="34" spans="1:23" ht="12.75" customHeight="1" x14ac:dyDescent="0.25">
      <c r="A34" s="27">
        <v>2039</v>
      </c>
      <c r="B34" s="22">
        <f t="shared" ref="B34" si="17">B33*1.03</f>
        <v>131922.02544296341</v>
      </c>
      <c r="C34" s="43">
        <v>5.0000000000000001E-3</v>
      </c>
      <c r="D34" s="48">
        <v>0.05</v>
      </c>
      <c r="E34" s="36">
        <v>0.06</v>
      </c>
      <c r="F34" s="32">
        <v>3.7499999999999999E-2</v>
      </c>
      <c r="G34" s="38">
        <v>0.05</v>
      </c>
      <c r="H34" s="22">
        <f t="shared" si="0"/>
        <v>4922.3405743405719</v>
      </c>
      <c r="I34" s="15">
        <f t="shared" si="1"/>
        <v>6563.1207657874302</v>
      </c>
      <c r="J34" s="22">
        <f t="shared" si="2"/>
        <v>170703.86308432117</v>
      </c>
      <c r="K34" s="15">
        <f t="shared" si="3"/>
        <v>232126.9666779195</v>
      </c>
      <c r="W34"/>
    </row>
    <row r="35" spans="1:23" x14ac:dyDescent="0.25">
      <c r="A35" s="27">
        <v>2040</v>
      </c>
      <c r="B35" s="22">
        <f t="shared" ref="B35" si="18">B34*1.03</f>
        <v>135879.68620625231</v>
      </c>
      <c r="C35" s="43">
        <v>5.0000000000000001E-3</v>
      </c>
      <c r="D35" s="48">
        <v>0.05</v>
      </c>
      <c r="E35" s="36">
        <v>0.06</v>
      </c>
      <c r="F35" s="32">
        <v>3.7499999999999999E-2</v>
      </c>
      <c r="G35" s="38">
        <v>0.05</v>
      </c>
      <c r="H35" s="22">
        <f t="shared" si="0"/>
        <v>5070.0107915707895</v>
      </c>
      <c r="I35" s="15">
        <f t="shared" si="1"/>
        <v>6760.0143887610529</v>
      </c>
      <c r="J35" s="22">
        <f t="shared" si="2"/>
        <v>184435.81729989732</v>
      </c>
      <c r="K35" s="15">
        <f t="shared" si="3"/>
        <v>253017.39949901859</v>
      </c>
      <c r="W35"/>
    </row>
    <row r="36" spans="1:23" x14ac:dyDescent="0.25">
      <c r="A36" s="27">
        <v>2041</v>
      </c>
      <c r="B36" s="22">
        <f t="shared" ref="B36" si="19">B35*1.03</f>
        <v>139956.07679243988</v>
      </c>
      <c r="C36" s="43">
        <v>5.0000000000000001E-3</v>
      </c>
      <c r="D36" s="48">
        <v>0.05</v>
      </c>
      <c r="E36" s="36">
        <v>0.06</v>
      </c>
      <c r="F36" s="32">
        <v>3.7499999999999999E-2</v>
      </c>
      <c r="G36" s="38">
        <v>0.05</v>
      </c>
      <c r="H36" s="22">
        <f t="shared" si="0"/>
        <v>5222.1111153179127</v>
      </c>
      <c r="I36" s="15">
        <f t="shared" si="1"/>
        <v>6962.8148204238842</v>
      </c>
      <c r="J36" s="22">
        <f t="shared" si="2"/>
        <v>199010.27205809305</v>
      </c>
      <c r="K36" s="15">
        <f t="shared" si="3"/>
        <v>275370.14273399633</v>
      </c>
      <c r="W36"/>
    </row>
    <row r="37" spans="1:23" x14ac:dyDescent="0.25">
      <c r="A37" s="27">
        <v>2042</v>
      </c>
      <c r="B37" s="22">
        <f t="shared" ref="B37" si="20">B36*1.03</f>
        <v>144154.75909621309</v>
      </c>
      <c r="C37" s="43">
        <v>5.0000000000000001E-3</v>
      </c>
      <c r="D37" s="48">
        <v>0.05</v>
      </c>
      <c r="E37" s="36">
        <v>0.06</v>
      </c>
      <c r="F37" s="32">
        <v>3.7499999999999999E-2</v>
      </c>
      <c r="G37" s="38">
        <v>0.05</v>
      </c>
      <c r="H37" s="22">
        <f t="shared" si="0"/>
        <v>5378.7744487774507</v>
      </c>
      <c r="I37" s="15">
        <f t="shared" si="1"/>
        <v>7171.699265036601</v>
      </c>
      <c r="J37" s="22">
        <f t="shared" si="2"/>
        <v>214474.0294709946</v>
      </c>
      <c r="K37" s="15">
        <f t="shared" si="3"/>
        <v>299279.20154102379</v>
      </c>
      <c r="W37"/>
    </row>
    <row r="38" spans="1:23" x14ac:dyDescent="0.25">
      <c r="A38" s="27">
        <v>2043</v>
      </c>
      <c r="B38" s="22">
        <f t="shared" ref="B38" si="21">B37*1.03</f>
        <v>148479.4018690995</v>
      </c>
      <c r="C38" s="43">
        <v>5.0000000000000001E-3</v>
      </c>
      <c r="D38" s="48">
        <v>0.05</v>
      </c>
      <c r="E38" s="36">
        <v>0.06</v>
      </c>
      <c r="F38" s="32">
        <v>3.7499999999999999E-2</v>
      </c>
      <c r="G38" s="38">
        <v>0.05</v>
      </c>
      <c r="H38" s="22">
        <f t="shared" si="0"/>
        <v>5540.1376822407747</v>
      </c>
      <c r="I38" s="15">
        <f t="shared" si="1"/>
        <v>7386.8502429877008</v>
      </c>
      <c r="J38" s="22">
        <f t="shared" si="2"/>
        <v>230876.37206884113</v>
      </c>
      <c r="K38" s="15">
        <f t="shared" si="3"/>
        <v>324844.40938376257</v>
      </c>
      <c r="W38"/>
    </row>
    <row r="39" spans="1:23" x14ac:dyDescent="0.25">
      <c r="A39" s="27">
        <v>2044</v>
      </c>
      <c r="B39" s="22">
        <f t="shared" ref="B39" si="22">B38*1.03</f>
        <v>152933.78392517249</v>
      </c>
      <c r="C39" s="43">
        <v>5.0000000000000001E-3</v>
      </c>
      <c r="D39" s="48">
        <v>0.05</v>
      </c>
      <c r="E39" s="36">
        <v>0.06</v>
      </c>
      <c r="F39" s="32">
        <v>3.7499999999999999E-2</v>
      </c>
      <c r="G39" s="38">
        <v>0.05</v>
      </c>
      <c r="H39" s="22">
        <f t="shared" si="0"/>
        <v>5706.3418127079985</v>
      </c>
      <c r="I39" s="15">
        <f t="shared" si="1"/>
        <v>7608.4557502773314</v>
      </c>
      <c r="J39" s="22">
        <f t="shared" si="2"/>
        <v>248269.1910303089</v>
      </c>
      <c r="K39" s="15">
        <f t="shared" si="3"/>
        <v>352171.783369574</v>
      </c>
    </row>
    <row r="40" spans="1:23" x14ac:dyDescent="0.25">
      <c r="A40" s="27">
        <v>2045</v>
      </c>
      <c r="B40" s="22">
        <f t="shared" ref="B40" si="23">B39*1.03</f>
        <v>157521.79744292767</v>
      </c>
      <c r="C40" s="43">
        <v>5.0000000000000001E-3</v>
      </c>
      <c r="D40" s="48">
        <v>0.05</v>
      </c>
      <c r="E40" s="36">
        <v>0.06</v>
      </c>
      <c r="F40" s="32">
        <v>3.7499999999999999E-2</v>
      </c>
      <c r="G40" s="38">
        <v>0.05</v>
      </c>
      <c r="H40" s="22">
        <f t="shared" si="0"/>
        <v>5877.5320670892388</v>
      </c>
      <c r="I40" s="15">
        <f t="shared" si="1"/>
        <v>7836.7094227856524</v>
      </c>
      <c r="J40" s="22">
        <f t="shared" si="2"/>
        <v>266707.12095059082</v>
      </c>
      <c r="K40" s="15">
        <f t="shared" si="3"/>
        <v>381373.90107721766</v>
      </c>
    </row>
    <row r="41" spans="1:23" x14ac:dyDescent="0.25">
      <c r="A41" s="27">
        <v>2046</v>
      </c>
      <c r="B41" s="22">
        <f t="shared" ref="B41" si="24">B40*1.03</f>
        <v>162247.45136621551</v>
      </c>
      <c r="C41" s="43">
        <v>5.0000000000000001E-3</v>
      </c>
      <c r="D41" s="48">
        <v>0.05</v>
      </c>
      <c r="E41" s="36">
        <v>0.06</v>
      </c>
      <c r="F41" s="32">
        <v>3.7499999999999999E-2</v>
      </c>
      <c r="G41" s="38">
        <v>0.05</v>
      </c>
      <c r="H41" s="22">
        <f t="shared" si="0"/>
        <v>6053.8580291019161</v>
      </c>
      <c r="I41" s="15">
        <f t="shared" si="1"/>
        <v>8071.8107054692218</v>
      </c>
      <c r="J41" s="22">
        <f t="shared" si="2"/>
        <v>286247.68147794984</v>
      </c>
      <c r="K41" s="15">
        <f t="shared" si="3"/>
        <v>412570.30016848404</v>
      </c>
    </row>
    <row r="42" spans="1:23" ht="13.8" thickBot="1" x14ac:dyDescent="0.3">
      <c r="A42" s="28">
        <v>2047</v>
      </c>
      <c r="B42" s="23">
        <f t="shared" ref="B42" si="25">B41*1.03</f>
        <v>167114.87490720197</v>
      </c>
      <c r="C42" s="44">
        <v>5.0000000000000001E-3</v>
      </c>
      <c r="D42" s="49">
        <v>0.05</v>
      </c>
      <c r="E42" s="37">
        <v>0.06</v>
      </c>
      <c r="F42" s="33">
        <v>3.7499999999999999E-2</v>
      </c>
      <c r="G42" s="39">
        <v>0.05</v>
      </c>
      <c r="H42" s="23">
        <f t="shared" si="0"/>
        <v>6235.473769974973</v>
      </c>
      <c r="I42" s="16">
        <f t="shared" si="1"/>
        <v>8313.9650266332974</v>
      </c>
      <c r="J42" s="23">
        <f t="shared" si="2"/>
        <v>306951.42616607167</v>
      </c>
      <c r="K42" s="16">
        <f t="shared" si="3"/>
        <v>445887.9021560254</v>
      </c>
    </row>
    <row r="43" spans="1:23" x14ac:dyDescent="0.25">
      <c r="E43"/>
    </row>
    <row r="44" spans="1:23" s="9" customFormat="1" ht="26.4" x14ac:dyDescent="0.25">
      <c r="A44" s="13"/>
      <c r="B44" s="13"/>
      <c r="C44" s="8"/>
      <c r="D44" s="11" t="s">
        <v>9</v>
      </c>
      <c r="E44" s="11" t="s">
        <v>10</v>
      </c>
    </row>
    <row r="45" spans="1:23" x14ac:dyDescent="0.25">
      <c r="A45" s="12" t="s">
        <v>16</v>
      </c>
      <c r="B45" s="12"/>
      <c r="C45" s="12"/>
      <c r="D45" s="6">
        <f>J42</f>
        <v>306951.42616607167</v>
      </c>
      <c r="E45" s="6">
        <f>K42</f>
        <v>445887.9021560254</v>
      </c>
    </row>
    <row r="46" spans="1:23" x14ac:dyDescent="0.25">
      <c r="A46" s="12" t="s">
        <v>7</v>
      </c>
      <c r="B46" s="12"/>
      <c r="C46" s="12"/>
      <c r="D46" s="50">
        <f>D45/15/12</f>
        <v>1705.2857009226202</v>
      </c>
      <c r="E46" s="50">
        <f>E45/15/12</f>
        <v>2477.155011977919</v>
      </c>
      <c r="F46" s="10"/>
    </row>
    <row r="47" spans="1:23" x14ac:dyDescent="0.25">
      <c r="E47"/>
    </row>
    <row r="48" spans="1:23" x14ac:dyDescent="0.25">
      <c r="A48" s="4" t="s">
        <v>3</v>
      </c>
    </row>
    <row r="49" spans="1:23" x14ac:dyDescent="0.25">
      <c r="A49" s="5" t="s">
        <v>5</v>
      </c>
    </row>
    <row r="50" spans="1:23" x14ac:dyDescent="0.25">
      <c r="A50" s="5" t="s">
        <v>12</v>
      </c>
    </row>
    <row r="51" spans="1:23" x14ac:dyDescent="0.25">
      <c r="A51" s="5" t="s">
        <v>13</v>
      </c>
    </row>
    <row r="52" spans="1:23" x14ac:dyDescent="0.25">
      <c r="A52" s="5" t="s">
        <v>14</v>
      </c>
    </row>
    <row r="53" spans="1:23" x14ac:dyDescent="0.25">
      <c r="A53" s="5" t="s">
        <v>6</v>
      </c>
    </row>
    <row r="55" spans="1:23" ht="12.75" customHeight="1" x14ac:dyDescent="0.25">
      <c r="E55"/>
      <c r="W55"/>
    </row>
    <row r="56" spans="1:23" x14ac:dyDescent="0.25">
      <c r="E56"/>
      <c r="W56"/>
    </row>
    <row r="57" spans="1:23" x14ac:dyDescent="0.25">
      <c r="E57"/>
      <c r="W57"/>
    </row>
    <row r="58" spans="1:23" x14ac:dyDescent="0.25">
      <c r="E58"/>
      <c r="W58"/>
    </row>
    <row r="59" spans="1:23" x14ac:dyDescent="0.25">
      <c r="E59"/>
      <c r="W59"/>
    </row>
    <row r="60" spans="1:23" x14ac:dyDescent="0.25">
      <c r="E60"/>
      <c r="W60"/>
    </row>
    <row r="61" spans="1:23" x14ac:dyDescent="0.25">
      <c r="E61"/>
      <c r="W61"/>
    </row>
    <row r="62" spans="1:23" x14ac:dyDescent="0.25">
      <c r="E62"/>
      <c r="W62"/>
    </row>
    <row r="63" spans="1:23" x14ac:dyDescent="0.25">
      <c r="E63"/>
      <c r="W63"/>
    </row>
    <row r="64" spans="1:23" x14ac:dyDescent="0.25">
      <c r="E64"/>
      <c r="W64"/>
    </row>
    <row r="65" spans="5:23" x14ac:dyDescent="0.25">
      <c r="E65"/>
      <c r="W65"/>
    </row>
    <row r="66" spans="5:23" x14ac:dyDescent="0.25">
      <c r="E66"/>
      <c r="W66"/>
    </row>
  </sheetData>
  <sheetProtection selectLockedCells="1" selectUnlockedCells="1"/>
  <mergeCells count="10">
    <mergeCell ref="J1:K1"/>
    <mergeCell ref="F1:G1"/>
    <mergeCell ref="H1:I1"/>
    <mergeCell ref="D1:E1"/>
    <mergeCell ref="A45:C45"/>
    <mergeCell ref="A46:C46"/>
    <mergeCell ref="A44:B44"/>
    <mergeCell ref="A1:A2"/>
    <mergeCell ref="B1:B2"/>
    <mergeCell ref="C1:C2"/>
  </mergeCells>
  <pageMargins left="0.19652777777777777" right="0.19652777777777777" top="0.19652777777777777" bottom="0.19652777777777777" header="0.51180555555555551" footer="0.51180555555555551"/>
  <pageSetup paperSize="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2021-09-05T10:13:58Z</dcterms:created>
  <dcterms:modified xsi:type="dcterms:W3CDTF">2021-10-05T15:50:29Z</dcterms:modified>
</cp:coreProperties>
</file>